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 X54C\Desktop\"/>
    </mc:Choice>
  </mc:AlternateContent>
  <bookViews>
    <workbookView xWindow="0" yWindow="0" windowWidth="20490" windowHeight="8340" tabRatio="788"/>
  </bookViews>
  <sheets>
    <sheet name="Camp Weekly Budget" sheetId="8" r:id="rId1"/>
    <sheet name="Start-Up Costs" sheetId="11" r:id="rId2"/>
    <sheet name="Operating Budget" sheetId="12" r:id="rId3"/>
  </sheets>
  <definedNames>
    <definedName name="_xlnm.Print_Area" localSheetId="0">'Camp Weekly Budget'!$A$1:$I$48</definedName>
  </definedNames>
  <calcPr calcId="152511"/>
</workbook>
</file>

<file path=xl/calcChain.xml><?xml version="1.0" encoding="utf-8"?>
<calcChain xmlns="http://schemas.openxmlformats.org/spreadsheetml/2006/main">
  <c r="C24" i="12" l="1"/>
  <c r="D24" i="12"/>
  <c r="E24" i="12"/>
  <c r="F24" i="12"/>
  <c r="G24" i="12"/>
  <c r="H24" i="12"/>
  <c r="I24" i="12"/>
  <c r="J24" i="12"/>
  <c r="K24" i="12"/>
  <c r="L24" i="12"/>
  <c r="M24" i="12"/>
  <c r="B24" i="12"/>
  <c r="N21" i="12"/>
  <c r="N23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N3" i="12"/>
  <c r="N2" i="12"/>
  <c r="C35" i="11"/>
  <c r="C34" i="11"/>
  <c r="C33" i="11"/>
  <c r="E20" i="11"/>
  <c r="G31" i="11"/>
  <c r="F31" i="11"/>
  <c r="E30" i="11"/>
  <c r="E29" i="11"/>
  <c r="E28" i="11"/>
  <c r="E27" i="11"/>
  <c r="E26" i="11"/>
  <c r="E25" i="11"/>
  <c r="E24" i="11"/>
  <c r="E23" i="11"/>
  <c r="E22" i="11"/>
  <c r="E21" i="11"/>
  <c r="E19" i="11"/>
  <c r="F15" i="11"/>
  <c r="E4" i="11"/>
  <c r="E5" i="11"/>
  <c r="E6" i="11"/>
  <c r="E7" i="11"/>
  <c r="E8" i="11"/>
  <c r="E9" i="11"/>
  <c r="E10" i="11"/>
  <c r="E11" i="11"/>
  <c r="E12" i="11"/>
  <c r="E13" i="11"/>
  <c r="E14" i="11"/>
  <c r="E3" i="11"/>
  <c r="I17" i="8"/>
  <c r="H17" i="8"/>
  <c r="G17" i="8"/>
  <c r="F17" i="8"/>
  <c r="E17" i="8"/>
  <c r="D17" i="8"/>
  <c r="C8" i="8"/>
  <c r="D8" i="8"/>
  <c r="E8" i="8"/>
  <c r="F8" i="8"/>
  <c r="F9" i="8" s="1"/>
  <c r="F10" i="8" s="1"/>
  <c r="F36" i="8" s="1"/>
  <c r="G8" i="8"/>
  <c r="H8" i="8"/>
  <c r="I8" i="8"/>
  <c r="B8" i="8"/>
  <c r="C9" i="8"/>
  <c r="C10" i="8" s="1"/>
  <c r="C36" i="8" s="1"/>
  <c r="E9" i="8"/>
  <c r="E10" i="8" s="1"/>
  <c r="E36" i="8" s="1"/>
  <c r="G9" i="8"/>
  <c r="G10" i="8" s="1"/>
  <c r="G36" i="8" s="1"/>
  <c r="C29" i="8"/>
  <c r="C32" i="8" s="1"/>
  <c r="D29" i="8"/>
  <c r="E29" i="8"/>
  <c r="F29" i="8"/>
  <c r="F32" i="8" s="1"/>
  <c r="G29" i="8"/>
  <c r="G32" i="8" s="1"/>
  <c r="H29" i="8"/>
  <c r="H32" i="8" s="1"/>
  <c r="I29" i="8"/>
  <c r="I32" i="8" s="1"/>
  <c r="B29" i="8"/>
  <c r="B32" i="8" s="1"/>
  <c r="E32" i="8"/>
  <c r="D32" i="8"/>
  <c r="B9" i="8"/>
  <c r="B10" i="8" s="1"/>
  <c r="B36" i="8" s="1"/>
  <c r="I9" i="8"/>
  <c r="I10" i="8" s="1"/>
  <c r="I36" i="8" s="1"/>
  <c r="H9" i="8"/>
  <c r="H10" i="8" s="1"/>
  <c r="H36" i="8" s="1"/>
  <c r="D9" i="8"/>
  <c r="D10" i="8" s="1"/>
  <c r="D36" i="8" s="1"/>
  <c r="C5" i="8"/>
  <c r="B5" i="8"/>
  <c r="C3" i="8"/>
  <c r="D3" i="8"/>
  <c r="E3" i="8"/>
  <c r="F3" i="8"/>
  <c r="G3" i="8"/>
  <c r="H3" i="8"/>
  <c r="I3" i="8"/>
  <c r="B3" i="8"/>
  <c r="C17" i="8"/>
  <c r="B17" i="8"/>
  <c r="I4" i="8"/>
  <c r="I5" i="8" s="1"/>
  <c r="H4" i="8"/>
  <c r="H5" i="8" s="1"/>
  <c r="G4" i="8"/>
  <c r="G5" i="8" s="1"/>
  <c r="F4" i="8"/>
  <c r="F5" i="8" s="1"/>
  <c r="E4" i="8"/>
  <c r="E5" i="8" s="1"/>
  <c r="D4" i="8"/>
  <c r="D5" i="8" s="1"/>
  <c r="N22" i="12" l="1"/>
  <c r="E31" i="11"/>
  <c r="E15" i="11"/>
  <c r="G15" i="11"/>
  <c r="H22" i="8"/>
  <c r="H23" i="8" s="1"/>
  <c r="H34" i="8" s="1"/>
  <c r="H37" i="8" s="1"/>
  <c r="H38" i="8" s="1"/>
  <c r="F22" i="8"/>
  <c r="D22" i="8"/>
  <c r="D23" i="8" s="1"/>
  <c r="D34" i="8" s="1"/>
  <c r="D37" i="8" s="1"/>
  <c r="D38" i="8" s="1"/>
  <c r="B22" i="8"/>
  <c r="I22" i="8"/>
  <c r="I23" i="8" s="1"/>
  <c r="I34" i="8" s="1"/>
  <c r="I37" i="8" s="1"/>
  <c r="I38" i="8" s="1"/>
  <c r="G22" i="8"/>
  <c r="E22" i="8"/>
  <c r="E23" i="8" s="1"/>
  <c r="E34" i="8" s="1"/>
  <c r="E37" i="8" s="1"/>
  <c r="E38" i="8" s="1"/>
  <c r="C22" i="8"/>
  <c r="E43" i="8" l="1"/>
  <c r="E41" i="8"/>
  <c r="E48" i="8"/>
  <c r="E47" i="8"/>
  <c r="E46" i="8"/>
  <c r="E45" i="8"/>
  <c r="E44" i="8"/>
  <c r="E42" i="8"/>
  <c r="E40" i="8"/>
  <c r="I43" i="8"/>
  <c r="I41" i="8"/>
  <c r="I48" i="8"/>
  <c r="I47" i="8"/>
  <c r="I46" i="8"/>
  <c r="I45" i="8"/>
  <c r="I44" i="8"/>
  <c r="I42" i="8"/>
  <c r="I40" i="8"/>
  <c r="D48" i="8"/>
  <c r="D47" i="8"/>
  <c r="D46" i="8"/>
  <c r="D45" i="8"/>
  <c r="D44" i="8"/>
  <c r="D42" i="8"/>
  <c r="D40" i="8"/>
  <c r="D43" i="8"/>
  <c r="D41" i="8"/>
  <c r="H48" i="8"/>
  <c r="H47" i="8"/>
  <c r="H46" i="8"/>
  <c r="H45" i="8"/>
  <c r="H44" i="8"/>
  <c r="H42" i="8"/>
  <c r="H40" i="8"/>
  <c r="H43" i="8"/>
  <c r="H41" i="8"/>
  <c r="C23" i="8"/>
  <c r="C34" i="8" s="1"/>
  <c r="C37" i="8" s="1"/>
  <c r="C38" i="8" s="1"/>
  <c r="G23" i="8"/>
  <c r="G34" i="8" s="1"/>
  <c r="G37" i="8" s="1"/>
  <c r="G38" i="8" s="1"/>
  <c r="B23" i="8"/>
  <c r="B34" i="8" s="1"/>
  <c r="B37" i="8" s="1"/>
  <c r="B38" i="8" s="1"/>
  <c r="F23" i="8"/>
  <c r="F34" i="8" s="1"/>
  <c r="F37" i="8" s="1"/>
  <c r="F38" i="8" s="1"/>
  <c r="F48" i="8" l="1"/>
  <c r="F47" i="8"/>
  <c r="F46" i="8"/>
  <c r="F45" i="8"/>
  <c r="F44" i="8"/>
  <c r="F42" i="8"/>
  <c r="F40" i="8"/>
  <c r="F43" i="8"/>
  <c r="F41" i="8"/>
  <c r="G43" i="8"/>
  <c r="G41" i="8"/>
  <c r="G48" i="8"/>
  <c r="G47" i="8"/>
  <c r="G46" i="8"/>
  <c r="G45" i="8"/>
  <c r="G44" i="8"/>
  <c r="G42" i="8"/>
  <c r="G40" i="8"/>
  <c r="B47" i="8"/>
  <c r="B45" i="8"/>
  <c r="B43" i="8"/>
  <c r="B41" i="8"/>
  <c r="B48" i="8"/>
  <c r="B46" i="8"/>
  <c r="B44" i="8"/>
  <c r="B40" i="8"/>
  <c r="B42" i="8"/>
  <c r="C43" i="8"/>
  <c r="C41" i="8"/>
  <c r="C48" i="8"/>
  <c r="C47" i="8"/>
  <c r="C46" i="8"/>
  <c r="C45" i="8"/>
  <c r="C44" i="8"/>
  <c r="C42" i="8"/>
  <c r="C40" i="8"/>
</calcChain>
</file>

<file path=xl/comments1.xml><?xml version="1.0" encoding="utf-8"?>
<comments xmlns="http://schemas.openxmlformats.org/spreadsheetml/2006/main">
  <authors>
    <author>Asus X54C</author>
  </authors>
  <commentList>
    <comment ref="A25" authorId="0" shapeId="0">
      <text>
        <r>
          <rPr>
            <sz val="9"/>
            <color indexed="81"/>
            <rFont val="Tahoma"/>
            <family val="2"/>
          </rPr>
          <t>£5 per camper</t>
        </r>
      </text>
    </comment>
  </commentList>
</comments>
</file>

<file path=xl/sharedStrings.xml><?xml version="1.0" encoding="utf-8"?>
<sst xmlns="http://schemas.openxmlformats.org/spreadsheetml/2006/main" count="136" uniqueCount="96">
  <si>
    <t>Income</t>
  </si>
  <si>
    <t>Advertising</t>
  </si>
  <si>
    <t>Numbers of Campers</t>
  </si>
  <si>
    <t>Groups Required</t>
  </si>
  <si>
    <t>Total Staff Required</t>
  </si>
  <si>
    <t>Leaders Required</t>
  </si>
  <si>
    <t>Staff</t>
  </si>
  <si>
    <t>Drinks and Snacks</t>
  </si>
  <si>
    <t>Equipment</t>
  </si>
  <si>
    <t>Paperwork and Admin</t>
  </si>
  <si>
    <t>Misc/Petty Cash</t>
  </si>
  <si>
    <t>Total</t>
  </si>
  <si>
    <t>Net</t>
  </si>
  <si>
    <t>2 Weeks</t>
  </si>
  <si>
    <t>3 Weeks</t>
  </si>
  <si>
    <t>4 Weeks</t>
  </si>
  <si>
    <t>5 Weeks</t>
  </si>
  <si>
    <t>6 Weeks</t>
  </si>
  <si>
    <t>7 Weeks</t>
  </si>
  <si>
    <t>Expenses (Daily)</t>
  </si>
  <si>
    <t>Campers x Avg Booking Fee</t>
  </si>
  <si>
    <t>Venue Fee</t>
  </si>
  <si>
    <t>Specialist Activities</t>
  </si>
  <si>
    <t>Additional Staff</t>
  </si>
  <si>
    <t>Add Expense Description</t>
  </si>
  <si>
    <t>Camp Director (CD)</t>
  </si>
  <si>
    <t>Weekly Value</t>
  </si>
  <si>
    <t>Other Expenses (Weekly)</t>
  </si>
  <si>
    <t>Special Event</t>
  </si>
  <si>
    <t>Camper to Staff Ratio</t>
  </si>
  <si>
    <t>Daily Expenses (Weekly Value)</t>
  </si>
  <si>
    <t>Combined Expenses</t>
  </si>
  <si>
    <t>Expendiure</t>
  </si>
  <si>
    <t>8 Weeks</t>
  </si>
  <si>
    <t>9 Weeks</t>
  </si>
  <si>
    <t>10 Weeks</t>
  </si>
  <si>
    <t>Description</t>
  </si>
  <si>
    <t>Actual</t>
  </si>
  <si>
    <t>Variance</t>
  </si>
  <si>
    <t>Qty</t>
  </si>
  <si>
    <t>Price</t>
  </si>
  <si>
    <t>Domain Registration</t>
  </si>
  <si>
    <t>Logo Design</t>
  </si>
  <si>
    <t>Business Registation</t>
  </si>
  <si>
    <t>Website Design</t>
  </si>
  <si>
    <t>Photo Stock</t>
  </si>
  <si>
    <t>Forms, Document Start-Up Pack</t>
  </si>
  <si>
    <t>Supplier</t>
  </si>
  <si>
    <t>GoDaddy</t>
  </si>
  <si>
    <t>Online Company</t>
  </si>
  <si>
    <t>Companies Made Simple</t>
  </si>
  <si>
    <t>Weebly - 1 Year Subscription</t>
  </si>
  <si>
    <t>Shutterstock</t>
  </si>
  <si>
    <t>Out of School Alliance</t>
  </si>
  <si>
    <t>Morton Michel</t>
  </si>
  <si>
    <t>Camp Specifics</t>
  </si>
  <si>
    <t>Start-Up Costs</t>
  </si>
  <si>
    <t>Activity Equipment</t>
  </si>
  <si>
    <t>Laptop</t>
  </si>
  <si>
    <t>Printer</t>
  </si>
  <si>
    <t>Online</t>
  </si>
  <si>
    <t>Various</t>
  </si>
  <si>
    <t>Training Day  - Camp Training</t>
  </si>
  <si>
    <t>Venture Team Building</t>
  </si>
  <si>
    <t>Training Day Costs - Venue, Drinks, Documentation</t>
  </si>
  <si>
    <t>Camp Insurance</t>
  </si>
  <si>
    <t>Misc</t>
  </si>
  <si>
    <t>Category</t>
  </si>
  <si>
    <t xml:space="preserve">Insurance </t>
  </si>
  <si>
    <t>Stationary</t>
  </si>
  <si>
    <t>Marketing (adwords, direct marketing)</t>
  </si>
  <si>
    <t>Postage</t>
  </si>
  <si>
    <t>Phone</t>
  </si>
  <si>
    <t>Office</t>
  </si>
  <si>
    <t>Internet</t>
  </si>
  <si>
    <t>Banking Fees</t>
  </si>
  <si>
    <t>Monthly Income</t>
  </si>
  <si>
    <t>Line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</si>
  <si>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</si>
  <si>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</si>
  <si>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</si>
  <si>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</si>
  <si>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</si>
  <si>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</si>
  <si>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</si>
  <si>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</si>
  <si>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</si>
  <si>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</si>
  <si>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</si>
  <si>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</si>
  <si>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 EBITDA</t>
  </si>
  <si>
    <t>Monthly Expenses</t>
  </si>
  <si>
    <t>Travel Expenses</t>
  </si>
  <si>
    <t>Accounts (online book-keeping)</t>
  </si>
  <si>
    <t>Training and Development</t>
  </si>
  <si>
    <t>Consultancy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</si>
</sst>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0" formatCode="&quot;£&quot;#,##0.00"/>
    <numFmt numFmtId="171" formatCode="&quot;£&quot;#,##0"/>
    <numFmt numFmtId="172" formatCode="&quot;£&quot;#,##0.0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1" fontId="0" fillId="0" borderId="6" xfId="0" applyNumberFormat="1" applyBorder="1" applyAlignment="1">
      <alignment horizontal="center"/>
    </xf>
    <xf numFmtId="171" fontId="0" fillId="3" borderId="6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71" fontId="0" fillId="5" borderId="6" xfId="0" applyNumberForma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70" fontId="0" fillId="3" borderId="6" xfId="0" applyNumberForma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1" fontId="0" fillId="2" borderId="1" xfId="0" applyNumberForma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71" fontId="0" fillId="2" borderId="5" xfId="0" applyNumberForma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71" fontId="0" fillId="3" borderId="7" xfId="0" applyNumberForma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0" xfId="0" applyFont="1" applyFill="1" applyBorder="1" applyAlignment="1"/>
    <xf numFmtId="0" fontId="6" fillId="4" borderId="6" xfId="0" applyFont="1" applyFill="1" applyBorder="1" applyAlignment="1">
      <alignment horizontal="center"/>
    </xf>
    <xf numFmtId="171" fontId="4" fillId="3" borderId="6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71" fontId="4" fillId="5" borderId="6" xfId="0" applyNumberFormat="1" applyFont="1" applyFill="1" applyBorder="1" applyAlignment="1">
      <alignment horizontal="center"/>
    </xf>
    <xf numFmtId="0" fontId="5" fillId="0" borderId="0" xfId="0" applyFont="1"/>
    <xf numFmtId="0" fontId="7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0" xfId="0" applyFill="1"/>
    <xf numFmtId="171" fontId="4" fillId="2" borderId="6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70" fontId="7" fillId="2" borderId="6" xfId="0" applyNumberFormat="1" applyFont="1" applyFill="1" applyBorder="1" applyAlignment="1">
      <alignment horizontal="center"/>
    </xf>
    <xf numFmtId="170" fontId="1" fillId="2" borderId="6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70" fontId="0" fillId="2" borderId="6" xfId="0" applyNumberForma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/>
    </xf>
    <xf numFmtId="17" fontId="6" fillId="4" borderId="0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wrapText="1"/>
    </xf>
    <xf numFmtId="172" fontId="4" fillId="3" borderId="9" xfId="0" applyNumberFormat="1" applyFont="1" applyFill="1" applyBorder="1" applyAlignment="1">
      <alignment horizontal="center" wrapText="1"/>
    </xf>
    <xf numFmtId="0" fontId="4" fillId="5" borderId="6" xfId="0" applyFont="1" applyFill="1" applyBorder="1"/>
    <xf numFmtId="0" fontId="7" fillId="2" borderId="6" xfId="0" applyFont="1" applyFill="1" applyBorder="1"/>
    <xf numFmtId="0" fontId="7" fillId="2" borderId="6" xfId="0" applyFont="1" applyFill="1" applyBorder="1" applyAlignment="1">
      <alignment horizontal="left"/>
    </xf>
    <xf numFmtId="170" fontId="4" fillId="5" borderId="6" xfId="0" applyNumberFormat="1" applyFont="1" applyFill="1" applyBorder="1" applyAlignment="1">
      <alignment horizontal="center"/>
    </xf>
    <xf numFmtId="0" fontId="2" fillId="6" borderId="6" xfId="0" applyFont="1" applyFill="1" applyBorder="1"/>
    <xf numFmtId="171" fontId="2" fillId="6" borderId="6" xfId="0" applyNumberFormat="1" applyFont="1" applyFill="1" applyBorder="1" applyAlignment="1">
      <alignment horizontal="center"/>
    </xf>
    <xf numFmtId="172" fontId="4" fillId="6" borderId="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>
      <selection activeCell="K15" sqref="K15"/>
    </sheetView>
  </sheetViews>
  <sheetFormatPr defaultRowHeight="12.75" x14ac:dyDescent="0.2"/>
  <cols>
    <col min="1" max="1" width="23.5703125" customWidth="1"/>
  </cols>
  <sheetData>
    <row r="1" spans="1:9" x14ac:dyDescent="0.2">
      <c r="A1" s="10" t="s">
        <v>29</v>
      </c>
      <c r="B1" s="10"/>
      <c r="C1" s="10"/>
      <c r="D1" s="10"/>
      <c r="E1" s="10"/>
      <c r="F1" s="10"/>
      <c r="G1" s="10"/>
      <c r="H1" s="10"/>
      <c r="I1" s="10"/>
    </row>
    <row r="2" spans="1:9" x14ac:dyDescent="0.2">
      <c r="A2" s="21" t="s">
        <v>2</v>
      </c>
      <c r="B2" s="2">
        <v>12</v>
      </c>
      <c r="C2" s="3">
        <v>24</v>
      </c>
      <c r="D2" s="2">
        <v>36</v>
      </c>
      <c r="E2" s="2">
        <v>48</v>
      </c>
      <c r="F2" s="2">
        <v>60</v>
      </c>
      <c r="G2" s="2">
        <v>72</v>
      </c>
      <c r="H2" s="2">
        <v>84</v>
      </c>
      <c r="I2" s="2">
        <v>96</v>
      </c>
    </row>
    <row r="3" spans="1:9" x14ac:dyDescent="0.2">
      <c r="A3" s="21" t="s">
        <v>3</v>
      </c>
      <c r="B3" s="4">
        <f>B2/12</f>
        <v>1</v>
      </c>
      <c r="C3" s="4">
        <f t="shared" ref="C3:I3" si="0">C2/12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</row>
    <row r="4" spans="1:9" x14ac:dyDescent="0.2">
      <c r="A4" s="21" t="s">
        <v>4</v>
      </c>
      <c r="B4" s="4">
        <v>2</v>
      </c>
      <c r="C4" s="5">
        <v>2</v>
      </c>
      <c r="D4" s="4">
        <f t="shared" ref="D4:I4" si="1">D2/12</f>
        <v>3</v>
      </c>
      <c r="E4" s="4">
        <f t="shared" si="1"/>
        <v>4</v>
      </c>
      <c r="F4" s="4">
        <f t="shared" si="1"/>
        <v>5</v>
      </c>
      <c r="G4" s="4">
        <f t="shared" si="1"/>
        <v>6</v>
      </c>
      <c r="H4" s="4">
        <f t="shared" si="1"/>
        <v>7</v>
      </c>
      <c r="I4" s="4">
        <f t="shared" si="1"/>
        <v>8</v>
      </c>
    </row>
    <row r="5" spans="1:9" x14ac:dyDescent="0.2">
      <c r="A5" s="21" t="s">
        <v>5</v>
      </c>
      <c r="B5" s="4">
        <f>B4-1</f>
        <v>1</v>
      </c>
      <c r="C5" s="4">
        <f t="shared" ref="C5:I5" si="2">C4-1</f>
        <v>1</v>
      </c>
      <c r="D5" s="4">
        <f t="shared" si="2"/>
        <v>2</v>
      </c>
      <c r="E5" s="4">
        <f t="shared" si="2"/>
        <v>3</v>
      </c>
      <c r="F5" s="4">
        <f t="shared" si="2"/>
        <v>4</v>
      </c>
      <c r="G5" s="4">
        <f t="shared" si="2"/>
        <v>5</v>
      </c>
      <c r="H5" s="4">
        <f t="shared" si="2"/>
        <v>6</v>
      </c>
      <c r="I5" s="4">
        <f t="shared" si="2"/>
        <v>7</v>
      </c>
    </row>
    <row r="6" spans="1:9" x14ac:dyDescent="0.2">
      <c r="A6" s="1"/>
      <c r="B6" s="6"/>
      <c r="C6" s="6"/>
      <c r="D6" s="6"/>
      <c r="E6" s="6"/>
      <c r="F6" s="6"/>
      <c r="G6" s="6"/>
      <c r="H6" s="6"/>
      <c r="I6" s="6"/>
    </row>
    <row r="7" spans="1:9" s="1" customFormat="1" x14ac:dyDescent="0.2">
      <c r="A7" s="11" t="s">
        <v>0</v>
      </c>
      <c r="B7" s="12"/>
      <c r="C7" s="12"/>
      <c r="D7" s="12"/>
      <c r="E7" s="12"/>
      <c r="F7" s="12"/>
      <c r="G7" s="12"/>
      <c r="H7" s="12"/>
      <c r="I7" s="12"/>
    </row>
    <row r="8" spans="1:9" s="1" customFormat="1" x14ac:dyDescent="0.2">
      <c r="A8" s="19" t="s">
        <v>20</v>
      </c>
      <c r="B8" s="2">
        <f>B2*20</f>
        <v>240</v>
      </c>
      <c r="C8" s="2">
        <f t="shared" ref="C8:I8" si="3">C2*20</f>
        <v>480</v>
      </c>
      <c r="D8" s="2">
        <f t="shared" si="3"/>
        <v>720</v>
      </c>
      <c r="E8" s="2">
        <f t="shared" si="3"/>
        <v>960</v>
      </c>
      <c r="F8" s="2">
        <f t="shared" si="3"/>
        <v>1200</v>
      </c>
      <c r="G8" s="2">
        <f t="shared" si="3"/>
        <v>1440</v>
      </c>
      <c r="H8" s="2">
        <f t="shared" si="3"/>
        <v>1680</v>
      </c>
      <c r="I8" s="2">
        <f t="shared" si="3"/>
        <v>1920</v>
      </c>
    </row>
    <row r="9" spans="1:9" s="1" customFormat="1" x14ac:dyDescent="0.2">
      <c r="A9" s="22" t="s">
        <v>11</v>
      </c>
      <c r="B9" s="13">
        <f>SUM(B8)</f>
        <v>240</v>
      </c>
      <c r="C9" s="13">
        <f>SUM(C8)</f>
        <v>480</v>
      </c>
      <c r="D9" s="13">
        <f t="shared" ref="D9:I9" si="4">SUM(D8)</f>
        <v>720</v>
      </c>
      <c r="E9" s="13">
        <f t="shared" si="4"/>
        <v>960</v>
      </c>
      <c r="F9" s="13">
        <f t="shared" si="4"/>
        <v>1200</v>
      </c>
      <c r="G9" s="13">
        <f t="shared" si="4"/>
        <v>1440</v>
      </c>
      <c r="H9" s="13">
        <f t="shared" si="4"/>
        <v>1680</v>
      </c>
      <c r="I9" s="13">
        <f t="shared" si="4"/>
        <v>1920</v>
      </c>
    </row>
    <row r="10" spans="1:9" s="1" customFormat="1" x14ac:dyDescent="0.2">
      <c r="A10" s="14" t="s">
        <v>26</v>
      </c>
      <c r="B10" s="13">
        <f>B9*5</f>
        <v>1200</v>
      </c>
      <c r="C10" s="13">
        <f t="shared" ref="C10:I10" si="5">C9*5</f>
        <v>2400</v>
      </c>
      <c r="D10" s="13">
        <f t="shared" si="5"/>
        <v>3600</v>
      </c>
      <c r="E10" s="13">
        <f t="shared" si="5"/>
        <v>4800</v>
      </c>
      <c r="F10" s="13">
        <f t="shared" si="5"/>
        <v>6000</v>
      </c>
      <c r="G10" s="13">
        <f t="shared" si="5"/>
        <v>7200</v>
      </c>
      <c r="H10" s="13">
        <f t="shared" si="5"/>
        <v>8400</v>
      </c>
      <c r="I10" s="13">
        <f t="shared" si="5"/>
        <v>9600</v>
      </c>
    </row>
    <row r="11" spans="1:9" s="1" customFormat="1" x14ac:dyDescent="0.2">
      <c r="B11" s="6"/>
      <c r="C11" s="6"/>
      <c r="D11" s="6"/>
      <c r="E11" s="6"/>
      <c r="F11" s="6"/>
      <c r="G11" s="6"/>
      <c r="H11" s="6"/>
      <c r="I11" s="6"/>
    </row>
    <row r="12" spans="1:9" x14ac:dyDescent="0.2">
      <c r="A12" s="11" t="s">
        <v>19</v>
      </c>
      <c r="B12" s="12"/>
      <c r="C12" s="12"/>
      <c r="D12" s="12"/>
      <c r="E12" s="12"/>
      <c r="F12" s="12"/>
      <c r="G12" s="12"/>
      <c r="H12" s="12"/>
      <c r="I12" s="12"/>
    </row>
    <row r="13" spans="1:9" x14ac:dyDescent="0.2">
      <c r="A13" s="21" t="s">
        <v>21</v>
      </c>
      <c r="B13" s="7">
        <v>80</v>
      </c>
      <c r="C13" s="7">
        <v>80</v>
      </c>
      <c r="D13" s="7">
        <v>120</v>
      </c>
      <c r="E13" s="7">
        <v>120</v>
      </c>
      <c r="F13" s="7">
        <v>160</v>
      </c>
      <c r="G13" s="7">
        <v>160</v>
      </c>
      <c r="H13" s="7">
        <v>200</v>
      </c>
      <c r="I13" s="7">
        <v>200</v>
      </c>
    </row>
    <row r="14" spans="1:9" x14ac:dyDescent="0.2">
      <c r="A14" s="21" t="s">
        <v>25</v>
      </c>
      <c r="B14" s="7">
        <v>100</v>
      </c>
      <c r="C14" s="7">
        <v>100</v>
      </c>
      <c r="D14" s="7">
        <v>100</v>
      </c>
      <c r="E14" s="7">
        <v>100</v>
      </c>
      <c r="F14" s="7">
        <v>100</v>
      </c>
      <c r="G14" s="7">
        <v>100</v>
      </c>
      <c r="H14" s="7">
        <v>100</v>
      </c>
      <c r="I14" s="7">
        <v>100</v>
      </c>
    </row>
    <row r="15" spans="1:9" x14ac:dyDescent="0.2">
      <c r="A15" s="21" t="s">
        <v>23</v>
      </c>
      <c r="B15" s="7">
        <v>60</v>
      </c>
      <c r="C15" s="7">
        <v>60</v>
      </c>
      <c r="D15" s="7">
        <v>120</v>
      </c>
      <c r="E15" s="7">
        <v>180</v>
      </c>
      <c r="F15" s="7">
        <v>240</v>
      </c>
      <c r="G15" s="7">
        <v>300</v>
      </c>
      <c r="H15" s="7">
        <v>360</v>
      </c>
      <c r="I15" s="7">
        <v>420</v>
      </c>
    </row>
    <row r="16" spans="1:9" s="1" customFormat="1" x14ac:dyDescent="0.2">
      <c r="A16" s="21" t="s">
        <v>22</v>
      </c>
      <c r="B16" s="7">
        <v>40</v>
      </c>
      <c r="C16" s="7">
        <v>40</v>
      </c>
      <c r="D16" s="7">
        <v>80</v>
      </c>
      <c r="E16" s="7">
        <v>80</v>
      </c>
      <c r="F16" s="7">
        <v>120</v>
      </c>
      <c r="G16" s="7">
        <v>120</v>
      </c>
      <c r="H16" s="7">
        <v>160</v>
      </c>
      <c r="I16" s="7">
        <v>160</v>
      </c>
    </row>
    <row r="17" spans="1:9" x14ac:dyDescent="0.2">
      <c r="A17" s="21" t="s">
        <v>7</v>
      </c>
      <c r="B17" s="7">
        <f>B2*0.5</f>
        <v>6</v>
      </c>
      <c r="C17" s="7">
        <f>C2*0.5</f>
        <v>12</v>
      </c>
      <c r="D17" s="7">
        <f>D2*0.45</f>
        <v>16.2</v>
      </c>
      <c r="E17" s="7">
        <f>E2*0.45</f>
        <v>21.6</v>
      </c>
      <c r="F17" s="7">
        <f>F2*0.4</f>
        <v>24</v>
      </c>
      <c r="G17" s="7">
        <f>G2*0.4</f>
        <v>28.8</v>
      </c>
      <c r="H17" s="7">
        <f>H2*0.35</f>
        <v>29.4</v>
      </c>
      <c r="I17" s="7">
        <f>I2*0.35</f>
        <v>33.599999999999994</v>
      </c>
    </row>
    <row r="18" spans="1:9" s="1" customFormat="1" x14ac:dyDescent="0.2">
      <c r="A18" s="20" t="s">
        <v>24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s="1" customFormat="1" x14ac:dyDescent="0.2">
      <c r="A19" s="20" t="s">
        <v>24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s="1" customFormat="1" x14ac:dyDescent="0.2">
      <c r="A20" s="20" t="s">
        <v>24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s="1" customFormat="1" x14ac:dyDescent="0.2">
      <c r="A21" s="20" t="s">
        <v>24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</row>
    <row r="22" spans="1:9" x14ac:dyDescent="0.2">
      <c r="A22" s="9" t="s">
        <v>11</v>
      </c>
      <c r="B22" s="8">
        <f>SUM(B13:B21)</f>
        <v>286</v>
      </c>
      <c r="C22" s="8">
        <f>SUM(C13:C21)</f>
        <v>292</v>
      </c>
      <c r="D22" s="8">
        <f>SUM(D13:D21)</f>
        <v>436.2</v>
      </c>
      <c r="E22" s="8">
        <f>SUM(E13:E21)</f>
        <v>501.6</v>
      </c>
      <c r="F22" s="8">
        <f>SUM(F13:F21)</f>
        <v>644</v>
      </c>
      <c r="G22" s="8">
        <f>SUM(G13:G21)</f>
        <v>708.8</v>
      </c>
      <c r="H22" s="8">
        <f>SUM(H13:H21)</f>
        <v>849.4</v>
      </c>
      <c r="I22" s="8">
        <f>SUM(I13:I21)</f>
        <v>913.6</v>
      </c>
    </row>
    <row r="23" spans="1:9" s="1" customFormat="1" x14ac:dyDescent="0.2">
      <c r="A23" s="20" t="s">
        <v>30</v>
      </c>
      <c r="B23" s="8">
        <f>B22*5</f>
        <v>1430</v>
      </c>
      <c r="C23" s="8">
        <f t="shared" ref="C23:I23" si="6">C22*5</f>
        <v>1460</v>
      </c>
      <c r="D23" s="8">
        <f t="shared" si="6"/>
        <v>2181</v>
      </c>
      <c r="E23" s="8">
        <f t="shared" si="6"/>
        <v>2508</v>
      </c>
      <c r="F23" s="8">
        <f t="shared" si="6"/>
        <v>3220</v>
      </c>
      <c r="G23" s="8">
        <f t="shared" si="6"/>
        <v>3544</v>
      </c>
      <c r="H23" s="8">
        <f t="shared" si="6"/>
        <v>4247</v>
      </c>
      <c r="I23" s="8">
        <f t="shared" si="6"/>
        <v>4568</v>
      </c>
    </row>
    <row r="24" spans="1:9" x14ac:dyDescent="0.2">
      <c r="A24" s="11" t="s">
        <v>27</v>
      </c>
      <c r="B24" s="12"/>
      <c r="C24" s="12"/>
      <c r="D24" s="12"/>
      <c r="E24" s="12"/>
      <c r="F24" s="12"/>
      <c r="G24" s="12"/>
      <c r="H24" s="12"/>
      <c r="I24" s="12"/>
    </row>
    <row r="25" spans="1:9" s="1" customFormat="1" x14ac:dyDescent="0.2">
      <c r="A25" s="21" t="s">
        <v>1</v>
      </c>
      <c r="B25" s="7">
        <v>50</v>
      </c>
      <c r="C25" s="7">
        <v>50</v>
      </c>
      <c r="D25" s="7">
        <v>100</v>
      </c>
      <c r="E25" s="7">
        <v>100</v>
      </c>
      <c r="F25" s="7">
        <v>150</v>
      </c>
      <c r="G25" s="7">
        <v>150</v>
      </c>
      <c r="H25" s="7">
        <v>200</v>
      </c>
      <c r="I25" s="7">
        <v>200</v>
      </c>
    </row>
    <row r="26" spans="1:9" s="1" customFormat="1" x14ac:dyDescent="0.2">
      <c r="A26" s="21" t="s">
        <v>8</v>
      </c>
      <c r="B26" s="7">
        <v>100</v>
      </c>
      <c r="C26" s="7">
        <v>150</v>
      </c>
      <c r="D26" s="7">
        <v>150</v>
      </c>
      <c r="E26" s="7">
        <v>200</v>
      </c>
      <c r="F26" s="7">
        <v>250</v>
      </c>
      <c r="G26" s="7">
        <v>300</v>
      </c>
      <c r="H26" s="7">
        <v>350</v>
      </c>
      <c r="I26" s="7">
        <v>400</v>
      </c>
    </row>
    <row r="27" spans="1:9" s="1" customFormat="1" x14ac:dyDescent="0.2">
      <c r="A27" s="21" t="s">
        <v>10</v>
      </c>
      <c r="B27" s="7">
        <v>40</v>
      </c>
      <c r="C27" s="7">
        <v>40</v>
      </c>
      <c r="D27" s="7">
        <v>60</v>
      </c>
      <c r="E27" s="7">
        <v>60</v>
      </c>
      <c r="F27" s="7">
        <v>80</v>
      </c>
      <c r="G27" s="7">
        <v>80</v>
      </c>
      <c r="H27" s="7">
        <v>100</v>
      </c>
      <c r="I27" s="7">
        <v>100</v>
      </c>
    </row>
    <row r="28" spans="1:9" s="1" customFormat="1" x14ac:dyDescent="0.2">
      <c r="A28" s="21" t="s">
        <v>28</v>
      </c>
      <c r="B28" s="7">
        <v>100</v>
      </c>
      <c r="C28" s="7">
        <v>125</v>
      </c>
      <c r="D28" s="7">
        <v>150</v>
      </c>
      <c r="E28" s="7">
        <v>175</v>
      </c>
      <c r="F28" s="7">
        <v>200</v>
      </c>
      <c r="G28" s="7">
        <v>225</v>
      </c>
      <c r="H28" s="7">
        <v>250</v>
      </c>
      <c r="I28" s="7">
        <v>300</v>
      </c>
    </row>
    <row r="29" spans="1:9" s="1" customFormat="1" x14ac:dyDescent="0.2">
      <c r="A29" s="21" t="s">
        <v>9</v>
      </c>
      <c r="B29" s="7">
        <f>B2*1</f>
        <v>12</v>
      </c>
      <c r="C29" s="7">
        <f t="shared" ref="C29:I29" si="7">C2*1</f>
        <v>24</v>
      </c>
      <c r="D29" s="7">
        <f t="shared" si="7"/>
        <v>36</v>
      </c>
      <c r="E29" s="7">
        <f t="shared" si="7"/>
        <v>48</v>
      </c>
      <c r="F29" s="7">
        <f t="shared" si="7"/>
        <v>60</v>
      </c>
      <c r="G29" s="7">
        <f t="shared" si="7"/>
        <v>72</v>
      </c>
      <c r="H29" s="7">
        <f t="shared" si="7"/>
        <v>84</v>
      </c>
      <c r="I29" s="7">
        <f t="shared" si="7"/>
        <v>96</v>
      </c>
    </row>
    <row r="30" spans="1:9" x14ac:dyDescent="0.2">
      <c r="A30" s="20" t="s">
        <v>24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1:9" x14ac:dyDescent="0.2">
      <c r="A31" s="20" t="s">
        <v>24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x14ac:dyDescent="0.2">
      <c r="A32" s="9" t="s">
        <v>11</v>
      </c>
      <c r="B32" s="8">
        <f>SUM(B25:B31)</f>
        <v>302</v>
      </c>
      <c r="C32" s="8">
        <f t="shared" ref="C32:I32" si="8">SUM(C25:C31)</f>
        <v>389</v>
      </c>
      <c r="D32" s="8">
        <f t="shared" si="8"/>
        <v>496</v>
      </c>
      <c r="E32" s="8">
        <f t="shared" si="8"/>
        <v>583</v>
      </c>
      <c r="F32" s="8">
        <f t="shared" si="8"/>
        <v>740</v>
      </c>
      <c r="G32" s="8">
        <f t="shared" si="8"/>
        <v>827</v>
      </c>
      <c r="H32" s="8">
        <f t="shared" si="8"/>
        <v>984</v>
      </c>
      <c r="I32" s="8">
        <f t="shared" si="8"/>
        <v>1096</v>
      </c>
    </row>
    <row r="33" spans="1:10" s="1" customFormat="1" x14ac:dyDescent="0.2">
      <c r="A33" s="23"/>
      <c r="B33" s="24"/>
      <c r="C33" s="24"/>
      <c r="D33" s="24"/>
      <c r="E33" s="24"/>
      <c r="F33" s="24"/>
      <c r="G33" s="24"/>
      <c r="H33" s="24"/>
      <c r="I33" s="24"/>
    </row>
    <row r="34" spans="1:10" s="1" customFormat="1" ht="13.5" thickBot="1" x14ac:dyDescent="0.25">
      <c r="A34" s="27" t="s">
        <v>31</v>
      </c>
      <c r="B34" s="28">
        <f>B32+B23</f>
        <v>1732</v>
      </c>
      <c r="C34" s="28">
        <f t="shared" ref="C34:I34" si="9">C32+C23</f>
        <v>1849</v>
      </c>
      <c r="D34" s="28">
        <f t="shared" si="9"/>
        <v>2677</v>
      </c>
      <c r="E34" s="28">
        <f t="shared" si="9"/>
        <v>3091</v>
      </c>
      <c r="F34" s="28">
        <f t="shared" si="9"/>
        <v>3960</v>
      </c>
      <c r="G34" s="28">
        <f t="shared" si="9"/>
        <v>4371</v>
      </c>
      <c r="H34" s="28">
        <f t="shared" si="9"/>
        <v>5231</v>
      </c>
      <c r="I34" s="28">
        <f t="shared" si="9"/>
        <v>5664</v>
      </c>
    </row>
    <row r="35" spans="1:10" s="1" customFormat="1" ht="14.25" thickTop="1" thickBot="1" x14ac:dyDescent="0.25">
      <c r="A35" s="25"/>
      <c r="B35" s="26"/>
      <c r="C35" s="26"/>
      <c r="D35" s="26"/>
      <c r="E35" s="26"/>
      <c r="F35" s="26"/>
      <c r="G35" s="26"/>
      <c r="H35" s="26"/>
      <c r="I35" s="26"/>
    </row>
    <row r="36" spans="1:10" ht="13.5" thickTop="1" x14ac:dyDescent="0.2">
      <c r="A36" s="15" t="s">
        <v>0</v>
      </c>
      <c r="B36" s="8">
        <f>B10</f>
        <v>1200</v>
      </c>
      <c r="C36" s="8">
        <f t="shared" ref="C36:I36" si="10">C10</f>
        <v>2400</v>
      </c>
      <c r="D36" s="8">
        <f t="shared" si="10"/>
        <v>3600</v>
      </c>
      <c r="E36" s="8">
        <f t="shared" si="10"/>
        <v>4800</v>
      </c>
      <c r="F36" s="8">
        <f t="shared" si="10"/>
        <v>6000</v>
      </c>
      <c r="G36" s="8">
        <f t="shared" si="10"/>
        <v>7200</v>
      </c>
      <c r="H36" s="8">
        <f t="shared" si="10"/>
        <v>8400</v>
      </c>
      <c r="I36" s="8">
        <f t="shared" si="10"/>
        <v>9600</v>
      </c>
    </row>
    <row r="37" spans="1:10" s="1" customFormat="1" x14ac:dyDescent="0.2">
      <c r="A37" s="17" t="s">
        <v>32</v>
      </c>
      <c r="B37" s="8">
        <f>B34</f>
        <v>1732</v>
      </c>
      <c r="C37" s="8">
        <f t="shared" ref="C37:I37" si="11">C34</f>
        <v>1849</v>
      </c>
      <c r="D37" s="8">
        <f t="shared" si="11"/>
        <v>2677</v>
      </c>
      <c r="E37" s="8">
        <f t="shared" si="11"/>
        <v>3091</v>
      </c>
      <c r="F37" s="8">
        <f t="shared" si="11"/>
        <v>3960</v>
      </c>
      <c r="G37" s="8">
        <f t="shared" si="11"/>
        <v>4371</v>
      </c>
      <c r="H37" s="8">
        <f t="shared" si="11"/>
        <v>5231</v>
      </c>
      <c r="I37" s="8">
        <f t="shared" si="11"/>
        <v>5664</v>
      </c>
    </row>
    <row r="38" spans="1:10" x14ac:dyDescent="0.2">
      <c r="A38" s="33" t="s">
        <v>12</v>
      </c>
      <c r="B38" s="34">
        <f>B36-B37</f>
        <v>-532</v>
      </c>
      <c r="C38" s="34">
        <f t="shared" ref="C38:I38" si="12">C36-C37</f>
        <v>551</v>
      </c>
      <c r="D38" s="34">
        <f t="shared" si="12"/>
        <v>923</v>
      </c>
      <c r="E38" s="34">
        <f t="shared" si="12"/>
        <v>1709</v>
      </c>
      <c r="F38" s="34">
        <f t="shared" si="12"/>
        <v>2040</v>
      </c>
      <c r="G38" s="34">
        <f t="shared" si="12"/>
        <v>2829</v>
      </c>
      <c r="H38" s="34">
        <f t="shared" si="12"/>
        <v>3169</v>
      </c>
      <c r="I38" s="34">
        <f t="shared" si="12"/>
        <v>3936</v>
      </c>
    </row>
    <row r="39" spans="1:10" s="1" customFormat="1" x14ac:dyDescent="0.2">
      <c r="A39" s="29"/>
      <c r="B39" s="30"/>
      <c r="C39" s="30"/>
      <c r="D39" s="30"/>
      <c r="E39" s="30"/>
      <c r="F39" s="30"/>
      <c r="G39" s="30"/>
      <c r="H39" s="30"/>
      <c r="I39" s="30"/>
      <c r="J39" s="30"/>
    </row>
    <row r="40" spans="1:10" x14ac:dyDescent="0.2">
      <c r="A40" s="18" t="s">
        <v>13</v>
      </c>
      <c r="B40" s="7">
        <f>B38*2</f>
        <v>-1064</v>
      </c>
      <c r="C40" s="7">
        <f t="shared" ref="C40:I40" si="13">C38*2</f>
        <v>1102</v>
      </c>
      <c r="D40" s="7">
        <f t="shared" si="13"/>
        <v>1846</v>
      </c>
      <c r="E40" s="7">
        <f t="shared" si="13"/>
        <v>3418</v>
      </c>
      <c r="F40" s="7">
        <f t="shared" si="13"/>
        <v>4080</v>
      </c>
      <c r="G40" s="7">
        <f t="shared" si="13"/>
        <v>5658</v>
      </c>
      <c r="H40" s="7">
        <f t="shared" si="13"/>
        <v>6338</v>
      </c>
      <c r="I40" s="7">
        <f t="shared" si="13"/>
        <v>7872</v>
      </c>
    </row>
    <row r="41" spans="1:10" x14ac:dyDescent="0.2">
      <c r="A41" s="18" t="s">
        <v>14</v>
      </c>
      <c r="B41" s="7">
        <f>B38*3</f>
        <v>-1596</v>
      </c>
      <c r="C41" s="7">
        <f t="shared" ref="C41:I41" si="14">C38*3</f>
        <v>1653</v>
      </c>
      <c r="D41" s="7">
        <f t="shared" si="14"/>
        <v>2769</v>
      </c>
      <c r="E41" s="7">
        <f t="shared" si="14"/>
        <v>5127</v>
      </c>
      <c r="F41" s="7">
        <f t="shared" si="14"/>
        <v>6120</v>
      </c>
      <c r="G41" s="7">
        <f t="shared" si="14"/>
        <v>8487</v>
      </c>
      <c r="H41" s="7">
        <f t="shared" si="14"/>
        <v>9507</v>
      </c>
      <c r="I41" s="7">
        <f t="shared" si="14"/>
        <v>11808</v>
      </c>
    </row>
    <row r="42" spans="1:10" x14ac:dyDescent="0.2">
      <c r="A42" s="18" t="s">
        <v>15</v>
      </c>
      <c r="B42" s="7">
        <f>B38*4</f>
        <v>-2128</v>
      </c>
      <c r="C42" s="7">
        <f t="shared" ref="C42:I42" si="15">C38*4</f>
        <v>2204</v>
      </c>
      <c r="D42" s="7">
        <f t="shared" si="15"/>
        <v>3692</v>
      </c>
      <c r="E42" s="7">
        <f t="shared" si="15"/>
        <v>6836</v>
      </c>
      <c r="F42" s="7">
        <f t="shared" si="15"/>
        <v>8160</v>
      </c>
      <c r="G42" s="7">
        <f t="shared" si="15"/>
        <v>11316</v>
      </c>
      <c r="H42" s="7">
        <f t="shared" si="15"/>
        <v>12676</v>
      </c>
      <c r="I42" s="7">
        <f t="shared" si="15"/>
        <v>15744</v>
      </c>
    </row>
    <row r="43" spans="1:10" x14ac:dyDescent="0.2">
      <c r="A43" s="18" t="s">
        <v>16</v>
      </c>
      <c r="B43" s="7">
        <f>B38*5</f>
        <v>-2660</v>
      </c>
      <c r="C43" s="7">
        <f t="shared" ref="C43:I43" si="16">C38*5</f>
        <v>2755</v>
      </c>
      <c r="D43" s="7">
        <f t="shared" si="16"/>
        <v>4615</v>
      </c>
      <c r="E43" s="7">
        <f t="shared" si="16"/>
        <v>8545</v>
      </c>
      <c r="F43" s="7">
        <f t="shared" si="16"/>
        <v>10200</v>
      </c>
      <c r="G43" s="7">
        <f t="shared" si="16"/>
        <v>14145</v>
      </c>
      <c r="H43" s="7">
        <f t="shared" si="16"/>
        <v>15845</v>
      </c>
      <c r="I43" s="7">
        <f t="shared" si="16"/>
        <v>19680</v>
      </c>
    </row>
    <row r="44" spans="1:10" x14ac:dyDescent="0.2">
      <c r="A44" s="18" t="s">
        <v>17</v>
      </c>
      <c r="B44" s="7">
        <f>B38*6</f>
        <v>-3192</v>
      </c>
      <c r="C44" s="7">
        <f t="shared" ref="C44:I44" si="17">C38*6</f>
        <v>3306</v>
      </c>
      <c r="D44" s="7">
        <f t="shared" si="17"/>
        <v>5538</v>
      </c>
      <c r="E44" s="7">
        <f t="shared" si="17"/>
        <v>10254</v>
      </c>
      <c r="F44" s="7">
        <f t="shared" si="17"/>
        <v>12240</v>
      </c>
      <c r="G44" s="7">
        <f t="shared" si="17"/>
        <v>16974</v>
      </c>
      <c r="H44" s="7">
        <f t="shared" si="17"/>
        <v>19014</v>
      </c>
      <c r="I44" s="7">
        <f t="shared" si="17"/>
        <v>23616</v>
      </c>
    </row>
    <row r="45" spans="1:10" x14ac:dyDescent="0.2">
      <c r="A45" s="18" t="s">
        <v>18</v>
      </c>
      <c r="B45" s="7">
        <f>B38*7</f>
        <v>-3724</v>
      </c>
      <c r="C45" s="7">
        <f t="shared" ref="C45:I45" si="18">C38*7</f>
        <v>3857</v>
      </c>
      <c r="D45" s="7">
        <f t="shared" si="18"/>
        <v>6461</v>
      </c>
      <c r="E45" s="7">
        <f t="shared" si="18"/>
        <v>11963</v>
      </c>
      <c r="F45" s="7">
        <f t="shared" si="18"/>
        <v>14280</v>
      </c>
      <c r="G45" s="7">
        <f t="shared" si="18"/>
        <v>19803</v>
      </c>
      <c r="H45" s="7">
        <f t="shared" si="18"/>
        <v>22183</v>
      </c>
      <c r="I45" s="7">
        <f t="shared" si="18"/>
        <v>27552</v>
      </c>
    </row>
    <row r="46" spans="1:10" x14ac:dyDescent="0.2">
      <c r="A46" s="18" t="s">
        <v>33</v>
      </c>
      <c r="B46" s="7">
        <f>B38*8</f>
        <v>-4256</v>
      </c>
      <c r="C46" s="7">
        <f t="shared" ref="C46:I46" si="19">C38*8</f>
        <v>4408</v>
      </c>
      <c r="D46" s="7">
        <f t="shared" si="19"/>
        <v>7384</v>
      </c>
      <c r="E46" s="7">
        <f t="shared" si="19"/>
        <v>13672</v>
      </c>
      <c r="F46" s="7">
        <f t="shared" si="19"/>
        <v>16320</v>
      </c>
      <c r="G46" s="7">
        <f t="shared" si="19"/>
        <v>22632</v>
      </c>
      <c r="H46" s="7">
        <f t="shared" si="19"/>
        <v>25352</v>
      </c>
      <c r="I46" s="7">
        <f t="shared" si="19"/>
        <v>31488</v>
      </c>
    </row>
    <row r="47" spans="1:10" x14ac:dyDescent="0.2">
      <c r="A47" s="18" t="s">
        <v>34</v>
      </c>
      <c r="B47" s="7">
        <f>B38*9</f>
        <v>-4788</v>
      </c>
      <c r="C47" s="7">
        <f t="shared" ref="C47:I47" si="20">C38*9</f>
        <v>4959</v>
      </c>
      <c r="D47" s="7">
        <f t="shared" si="20"/>
        <v>8307</v>
      </c>
      <c r="E47" s="7">
        <f t="shared" si="20"/>
        <v>15381</v>
      </c>
      <c r="F47" s="7">
        <f t="shared" si="20"/>
        <v>18360</v>
      </c>
      <c r="G47" s="7">
        <f t="shared" si="20"/>
        <v>25461</v>
      </c>
      <c r="H47" s="7">
        <f t="shared" si="20"/>
        <v>28521</v>
      </c>
      <c r="I47" s="7">
        <f t="shared" si="20"/>
        <v>35424</v>
      </c>
    </row>
    <row r="48" spans="1:10" x14ac:dyDescent="0.2">
      <c r="A48" s="18" t="s">
        <v>35</v>
      </c>
      <c r="B48" s="7">
        <f>B38*10</f>
        <v>-5320</v>
      </c>
      <c r="C48" s="7">
        <f t="shared" ref="C48:I48" si="21">C38*10</f>
        <v>5510</v>
      </c>
      <c r="D48" s="7">
        <f t="shared" si="21"/>
        <v>9230</v>
      </c>
      <c r="E48" s="7">
        <f t="shared" si="21"/>
        <v>17090</v>
      </c>
      <c r="F48" s="7">
        <f t="shared" si="21"/>
        <v>20400</v>
      </c>
      <c r="G48" s="7">
        <f t="shared" si="21"/>
        <v>28290</v>
      </c>
      <c r="H48" s="7">
        <f t="shared" si="21"/>
        <v>31690</v>
      </c>
      <c r="I48" s="7">
        <f t="shared" si="21"/>
        <v>39360</v>
      </c>
    </row>
  </sheetData>
  <mergeCells count="4">
    <mergeCell ref="A7:I7"/>
    <mergeCell ref="A1:I1"/>
    <mergeCell ref="A12:I12"/>
    <mergeCell ref="A24:I24"/>
  </mergeCells>
  <pageMargins left="0.7" right="0.7" top="0.75" bottom="0.75" header="0.3" footer="0.3"/>
  <pageSetup paperSize="9" scale="9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B38" sqref="B38"/>
    </sheetView>
  </sheetViews>
  <sheetFormatPr defaultRowHeight="12.75" x14ac:dyDescent="0.2"/>
  <cols>
    <col min="1" max="1" width="37.5703125" customWidth="1"/>
    <col min="2" max="2" width="24.28515625" style="1" customWidth="1"/>
    <col min="3" max="3" width="8.85546875" style="1" customWidth="1"/>
    <col min="4" max="4" width="6.28515625" style="1" customWidth="1"/>
    <col min="5" max="5" width="9.28515625" customWidth="1"/>
    <col min="6" max="6" width="8.85546875" customWidth="1"/>
    <col min="7" max="7" width="9.140625" customWidth="1"/>
  </cols>
  <sheetData>
    <row r="1" spans="1:8" s="1" customFormat="1" ht="17.25" customHeight="1" x14ac:dyDescent="0.2">
      <c r="A1" s="46" t="s">
        <v>56</v>
      </c>
      <c r="B1" s="46"/>
      <c r="C1" s="46"/>
      <c r="D1" s="46"/>
      <c r="E1" s="46"/>
      <c r="F1" s="46"/>
      <c r="G1" s="46"/>
    </row>
    <row r="2" spans="1:8" s="1" customFormat="1" x14ac:dyDescent="0.2">
      <c r="A2" s="31" t="s">
        <v>36</v>
      </c>
      <c r="B2" s="31" t="s">
        <v>47</v>
      </c>
      <c r="C2" s="31" t="s">
        <v>40</v>
      </c>
      <c r="D2" s="31" t="s">
        <v>39</v>
      </c>
      <c r="E2" s="31" t="s">
        <v>11</v>
      </c>
      <c r="F2" s="31" t="s">
        <v>37</v>
      </c>
      <c r="G2" s="31" t="s">
        <v>38</v>
      </c>
    </row>
    <row r="3" spans="1:8" x14ac:dyDescent="0.2">
      <c r="A3" s="36" t="s">
        <v>41</v>
      </c>
      <c r="B3" s="36" t="s">
        <v>48</v>
      </c>
      <c r="C3" s="41">
        <v>7</v>
      </c>
      <c r="D3" s="43">
        <v>1</v>
      </c>
      <c r="E3" s="16">
        <f>C3*D3</f>
        <v>7</v>
      </c>
      <c r="F3" s="3"/>
      <c r="G3" s="45"/>
    </row>
    <row r="4" spans="1:8" x14ac:dyDescent="0.2">
      <c r="A4" s="36" t="s">
        <v>42</v>
      </c>
      <c r="B4" s="36" t="s">
        <v>49</v>
      </c>
      <c r="C4" s="41">
        <v>50</v>
      </c>
      <c r="D4" s="43">
        <v>1</v>
      </c>
      <c r="E4" s="16">
        <f t="shared" ref="E4:E14" si="0">C4*D4</f>
        <v>50</v>
      </c>
      <c r="F4" s="4"/>
      <c r="G4" s="45"/>
      <c r="H4" s="35"/>
    </row>
    <row r="5" spans="1:8" x14ac:dyDescent="0.2">
      <c r="A5" s="36" t="s">
        <v>43</v>
      </c>
      <c r="B5" s="36" t="s">
        <v>50</v>
      </c>
      <c r="C5" s="41">
        <v>49.99</v>
      </c>
      <c r="D5" s="43">
        <v>1</v>
      </c>
      <c r="E5" s="16">
        <f t="shared" si="0"/>
        <v>49.99</v>
      </c>
      <c r="F5" s="5"/>
      <c r="G5" s="45"/>
    </row>
    <row r="6" spans="1:8" x14ac:dyDescent="0.2">
      <c r="A6" s="36" t="s">
        <v>44</v>
      </c>
      <c r="B6" s="36" t="s">
        <v>51</v>
      </c>
      <c r="C6" s="41">
        <v>63</v>
      </c>
      <c r="D6" s="43">
        <v>1</v>
      </c>
      <c r="E6" s="16">
        <f t="shared" si="0"/>
        <v>63</v>
      </c>
      <c r="F6" s="4"/>
      <c r="G6" s="45"/>
    </row>
    <row r="7" spans="1:8" x14ac:dyDescent="0.2">
      <c r="A7" s="36" t="s">
        <v>45</v>
      </c>
      <c r="B7" s="36" t="s">
        <v>52</v>
      </c>
      <c r="C7" s="41">
        <v>6</v>
      </c>
      <c r="D7" s="43">
        <v>5</v>
      </c>
      <c r="E7" s="16">
        <f t="shared" si="0"/>
        <v>30</v>
      </c>
      <c r="F7" s="7"/>
      <c r="G7" s="45"/>
    </row>
    <row r="8" spans="1:8" x14ac:dyDescent="0.2">
      <c r="A8" s="36" t="s">
        <v>46</v>
      </c>
      <c r="B8" s="36" t="s">
        <v>53</v>
      </c>
      <c r="C8" s="41">
        <v>49.5</v>
      </c>
      <c r="D8" s="43">
        <v>1</v>
      </c>
      <c r="E8" s="16">
        <f t="shared" si="0"/>
        <v>49.5</v>
      </c>
      <c r="F8" s="7"/>
      <c r="G8" s="45"/>
    </row>
    <row r="9" spans="1:8" x14ac:dyDescent="0.2">
      <c r="A9" s="36" t="s">
        <v>65</v>
      </c>
      <c r="B9" s="36" t="s">
        <v>54</v>
      </c>
      <c r="C9" s="41">
        <v>242</v>
      </c>
      <c r="D9" s="43">
        <v>1</v>
      </c>
      <c r="E9" s="16">
        <f t="shared" si="0"/>
        <v>242</v>
      </c>
      <c r="F9" s="7"/>
      <c r="G9" s="45"/>
    </row>
    <row r="10" spans="1:8" x14ac:dyDescent="0.2">
      <c r="A10" s="36" t="s">
        <v>58</v>
      </c>
      <c r="B10" s="36" t="s">
        <v>60</v>
      </c>
      <c r="C10" s="41">
        <v>250</v>
      </c>
      <c r="D10" s="43">
        <v>1</v>
      </c>
      <c r="E10" s="16">
        <f t="shared" si="0"/>
        <v>250</v>
      </c>
      <c r="F10" s="7"/>
      <c r="G10" s="45"/>
    </row>
    <row r="11" spans="1:8" x14ac:dyDescent="0.2">
      <c r="A11" s="36" t="s">
        <v>59</v>
      </c>
      <c r="B11" s="36" t="s">
        <v>60</v>
      </c>
      <c r="C11" s="41">
        <v>80</v>
      </c>
      <c r="D11" s="43">
        <v>1</v>
      </c>
      <c r="E11" s="16">
        <f t="shared" si="0"/>
        <v>80</v>
      </c>
      <c r="F11" s="7"/>
      <c r="G11" s="45"/>
    </row>
    <row r="12" spans="1:8" x14ac:dyDescent="0.2">
      <c r="A12" s="37" t="s">
        <v>24</v>
      </c>
      <c r="B12" s="37"/>
      <c r="C12" s="42"/>
      <c r="D12" s="44"/>
      <c r="E12" s="16">
        <f t="shared" si="0"/>
        <v>0</v>
      </c>
      <c r="F12" s="7"/>
      <c r="G12" s="45"/>
    </row>
    <row r="13" spans="1:8" x14ac:dyDescent="0.2">
      <c r="A13" s="37" t="s">
        <v>24</v>
      </c>
      <c r="B13" s="37"/>
      <c r="C13" s="42"/>
      <c r="D13" s="44"/>
      <c r="E13" s="16">
        <f t="shared" si="0"/>
        <v>0</v>
      </c>
      <c r="F13" s="7"/>
      <c r="G13" s="45"/>
    </row>
    <row r="14" spans="1:8" x14ac:dyDescent="0.2">
      <c r="A14" s="37" t="s">
        <v>24</v>
      </c>
      <c r="B14" s="37"/>
      <c r="C14" s="42"/>
      <c r="D14" s="44"/>
      <c r="E14" s="16">
        <f t="shared" si="0"/>
        <v>0</v>
      </c>
      <c r="F14" s="7"/>
      <c r="G14" s="45"/>
    </row>
    <row r="15" spans="1:8" x14ac:dyDescent="0.2">
      <c r="A15" s="40"/>
      <c r="B15" s="40"/>
      <c r="C15" s="40"/>
      <c r="D15" s="40"/>
      <c r="E15" s="32">
        <f>SUM(E3:E14)</f>
        <v>821.49</v>
      </c>
      <c r="F15" s="39">
        <f>SUM(F3:F14)</f>
        <v>0</v>
      </c>
      <c r="G15" s="39">
        <f>SUM(G3:G14)</f>
        <v>0</v>
      </c>
    </row>
    <row r="16" spans="1:8" ht="7.5" customHeight="1" x14ac:dyDescent="0.2">
      <c r="A16" s="38"/>
      <c r="B16" s="38"/>
    </row>
    <row r="17" spans="1:7" ht="17.25" customHeight="1" x14ac:dyDescent="0.2">
      <c r="A17" s="46" t="s">
        <v>55</v>
      </c>
      <c r="B17" s="46"/>
      <c r="C17" s="46"/>
      <c r="D17" s="46"/>
      <c r="E17" s="46"/>
      <c r="F17" s="46"/>
      <c r="G17" s="46"/>
    </row>
    <row r="18" spans="1:7" x14ac:dyDescent="0.2">
      <c r="A18" s="31" t="s">
        <v>36</v>
      </c>
      <c r="B18" s="31" t="s">
        <v>47</v>
      </c>
      <c r="C18" s="31" t="s">
        <v>40</v>
      </c>
      <c r="D18" s="31" t="s">
        <v>39</v>
      </c>
      <c r="E18" s="31" t="s">
        <v>11</v>
      </c>
      <c r="F18" s="31" t="s">
        <v>37</v>
      </c>
      <c r="G18" s="31" t="s">
        <v>38</v>
      </c>
    </row>
    <row r="19" spans="1:7" x14ac:dyDescent="0.2">
      <c r="A19" s="36" t="s">
        <v>57</v>
      </c>
      <c r="B19" s="36" t="s">
        <v>61</v>
      </c>
      <c r="C19" s="41">
        <v>500</v>
      </c>
      <c r="D19" s="43">
        <v>1</v>
      </c>
      <c r="E19" s="16">
        <f>C19*D19</f>
        <v>500</v>
      </c>
      <c r="F19" s="3"/>
      <c r="G19" s="45"/>
    </row>
    <row r="20" spans="1:7" x14ac:dyDescent="0.2">
      <c r="A20" s="36" t="s">
        <v>62</v>
      </c>
      <c r="B20" s="36" t="s">
        <v>63</v>
      </c>
      <c r="C20" s="41">
        <v>385</v>
      </c>
      <c r="D20" s="43">
        <v>1</v>
      </c>
      <c r="E20" s="16">
        <f t="shared" ref="E20" si="1">C20*D20</f>
        <v>385</v>
      </c>
      <c r="F20" s="4"/>
      <c r="G20" s="45"/>
    </row>
    <row r="21" spans="1:7" x14ac:dyDescent="0.2">
      <c r="A21" s="37" t="s">
        <v>64</v>
      </c>
      <c r="B21" s="36" t="s">
        <v>61</v>
      </c>
      <c r="C21" s="41">
        <v>150</v>
      </c>
      <c r="D21" s="43">
        <v>1</v>
      </c>
      <c r="E21" s="16">
        <f t="shared" ref="E20:E30" si="2">C21*D21</f>
        <v>150</v>
      </c>
      <c r="F21" s="5"/>
      <c r="G21" s="45"/>
    </row>
    <row r="22" spans="1:7" x14ac:dyDescent="0.2">
      <c r="A22" s="36" t="s">
        <v>66</v>
      </c>
      <c r="B22" s="36" t="s">
        <v>61</v>
      </c>
      <c r="C22" s="41">
        <v>150</v>
      </c>
      <c r="D22" s="43"/>
      <c r="E22" s="16">
        <f t="shared" si="2"/>
        <v>0</v>
      </c>
      <c r="F22" s="4"/>
      <c r="G22" s="45"/>
    </row>
    <row r="23" spans="1:7" x14ac:dyDescent="0.2">
      <c r="A23" s="37" t="s">
        <v>24</v>
      </c>
      <c r="B23" s="36"/>
      <c r="C23" s="41"/>
      <c r="D23" s="43"/>
      <c r="E23" s="16">
        <f t="shared" si="2"/>
        <v>0</v>
      </c>
      <c r="F23" s="7"/>
      <c r="G23" s="45"/>
    </row>
    <row r="24" spans="1:7" x14ac:dyDescent="0.2">
      <c r="A24" s="37" t="s">
        <v>24</v>
      </c>
      <c r="B24" s="36"/>
      <c r="C24" s="41"/>
      <c r="D24" s="43"/>
      <c r="E24" s="16">
        <f t="shared" si="2"/>
        <v>0</v>
      </c>
      <c r="F24" s="7"/>
      <c r="G24" s="45"/>
    </row>
    <row r="25" spans="1:7" x14ac:dyDescent="0.2">
      <c r="A25" s="37" t="s">
        <v>24</v>
      </c>
      <c r="B25" s="36"/>
      <c r="C25" s="41"/>
      <c r="D25" s="43"/>
      <c r="E25" s="16">
        <f t="shared" si="2"/>
        <v>0</v>
      </c>
      <c r="F25" s="7"/>
      <c r="G25" s="45"/>
    </row>
    <row r="26" spans="1:7" x14ac:dyDescent="0.2">
      <c r="A26" s="37" t="s">
        <v>24</v>
      </c>
      <c r="B26" s="36"/>
      <c r="C26" s="41"/>
      <c r="D26" s="43"/>
      <c r="E26" s="16">
        <f t="shared" si="2"/>
        <v>0</v>
      </c>
      <c r="F26" s="7"/>
      <c r="G26" s="45"/>
    </row>
    <row r="27" spans="1:7" x14ac:dyDescent="0.2">
      <c r="A27" s="37" t="s">
        <v>24</v>
      </c>
      <c r="B27" s="36"/>
      <c r="C27" s="41"/>
      <c r="D27" s="43"/>
      <c r="E27" s="16">
        <f t="shared" si="2"/>
        <v>0</v>
      </c>
      <c r="F27" s="7"/>
      <c r="G27" s="45"/>
    </row>
    <row r="28" spans="1:7" x14ac:dyDescent="0.2">
      <c r="A28" s="37" t="s">
        <v>24</v>
      </c>
      <c r="B28" s="37"/>
      <c r="C28" s="42"/>
      <c r="D28" s="44"/>
      <c r="E28" s="16">
        <f t="shared" si="2"/>
        <v>0</v>
      </c>
      <c r="F28" s="7"/>
      <c r="G28" s="45"/>
    </row>
    <row r="29" spans="1:7" x14ac:dyDescent="0.2">
      <c r="A29" s="37" t="s">
        <v>24</v>
      </c>
      <c r="B29" s="37"/>
      <c r="C29" s="42"/>
      <c r="D29" s="44"/>
      <c r="E29" s="16">
        <f t="shared" si="2"/>
        <v>0</v>
      </c>
      <c r="F29" s="7"/>
      <c r="G29" s="45"/>
    </row>
    <row r="30" spans="1:7" x14ac:dyDescent="0.2">
      <c r="A30" s="37" t="s">
        <v>24</v>
      </c>
      <c r="B30" s="37"/>
      <c r="C30" s="42"/>
      <c r="D30" s="44"/>
      <c r="E30" s="16">
        <f t="shared" si="2"/>
        <v>0</v>
      </c>
      <c r="F30" s="7"/>
      <c r="G30" s="45"/>
    </row>
    <row r="31" spans="1:7" x14ac:dyDescent="0.2">
      <c r="A31" s="40"/>
      <c r="B31" s="40"/>
      <c r="C31" s="40"/>
      <c r="D31" s="40"/>
      <c r="E31" s="32">
        <f>SUM(E19:E30)</f>
        <v>1035</v>
      </c>
      <c r="F31" s="39">
        <f>SUM(F19:F30)</f>
        <v>0</v>
      </c>
      <c r="G31" s="39">
        <f>SUM(G19:G30)</f>
        <v>0</v>
      </c>
    </row>
    <row r="33" spans="1:3" x14ac:dyDescent="0.2">
      <c r="A33" s="1"/>
      <c r="B33" s="14" t="s">
        <v>11</v>
      </c>
      <c r="C33" s="13">
        <f>E31+E15</f>
        <v>1856.49</v>
      </c>
    </row>
    <row r="34" spans="1:3" x14ac:dyDescent="0.2">
      <c r="A34" s="1"/>
      <c r="B34" s="18" t="s">
        <v>37</v>
      </c>
      <c r="C34" s="7">
        <f>F15+F31</f>
        <v>0</v>
      </c>
    </row>
    <row r="35" spans="1:3" x14ac:dyDescent="0.2">
      <c r="A35" s="1"/>
      <c r="B35" s="18" t="s">
        <v>38</v>
      </c>
      <c r="C35" s="7">
        <f>C34-C33</f>
        <v>-1856.49</v>
      </c>
    </row>
  </sheetData>
  <mergeCells count="4">
    <mergeCell ref="A31:D31"/>
    <mergeCell ref="A17:G17"/>
    <mergeCell ref="A15:D15"/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D15" sqref="D15"/>
    </sheetView>
  </sheetViews>
  <sheetFormatPr defaultRowHeight="12.75" x14ac:dyDescent="0.2"/>
  <cols>
    <col min="1" max="1" width="34.85546875" customWidth="1"/>
    <col min="14" max="14" width="12.5703125" customWidth="1"/>
  </cols>
  <sheetData>
    <row r="1" spans="1:14" ht="15" customHeight="1" x14ac:dyDescent="0.2">
      <c r="A1" s="47" t="s">
        <v>67</v>
      </c>
      <c r="B1" s="48" t="s">
        <v>78</v>
      </c>
      <c r="C1" s="48" t="s">
        <v>79</v>
      </c>
      <c r="D1" s="48" t="s">
        <v>80</v>
      </c>
      <c r="E1" s="48" t="s">
        <v>81</v>
      </c>
      <c r="F1" s="48" t="s">
        <v>82</v>
      </c>
      <c r="G1" s="48" t="s">
        <v>83</v>
      </c>
      <c r="H1" s="48" t="s">
        <v>84</v>
      </c>
      <c r="I1" s="48" t="s">
        <v>85</v>
      </c>
      <c r="J1" s="48" t="s">
        <v>86</v>
      </c>
      <c r="K1" s="48" t="s">
        <v>87</v>
      </c>
      <c r="L1" s="48" t="s">
        <v>88</v>
      </c>
      <c r="M1" s="48" t="s">
        <v>89</v>
      </c>
      <c r="N1" s="49" t="s">
        <v>77</v>
      </c>
    </row>
    <row r="2" spans="1:14" x14ac:dyDescent="0.2">
      <c r="A2" s="52" t="s">
        <v>6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50">
        <f>SUM(B2:M2)</f>
        <v>0</v>
      </c>
    </row>
    <row r="3" spans="1:14" x14ac:dyDescent="0.2">
      <c r="A3" s="52" t="s">
        <v>68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50">
        <f>SUM(B3:M3)</f>
        <v>0</v>
      </c>
    </row>
    <row r="4" spans="1:14" x14ac:dyDescent="0.2">
      <c r="A4" s="52" t="s">
        <v>93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50">
        <f>SUM(B4:M4)</f>
        <v>0</v>
      </c>
    </row>
    <row r="5" spans="1:14" x14ac:dyDescent="0.2">
      <c r="A5" s="52" t="s">
        <v>8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50">
        <f>SUM(B5:M5)</f>
        <v>0</v>
      </c>
    </row>
    <row r="6" spans="1:14" x14ac:dyDescent="0.2">
      <c r="A6" s="52" t="s">
        <v>69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50">
        <f>SUM(B6:M6)</f>
        <v>0</v>
      </c>
    </row>
    <row r="7" spans="1:14" x14ac:dyDescent="0.2">
      <c r="A7" s="52" t="s">
        <v>70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50">
        <f>SUM(B7:M7)</f>
        <v>0</v>
      </c>
    </row>
    <row r="8" spans="1:14" x14ac:dyDescent="0.2">
      <c r="A8" s="52" t="s">
        <v>71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50">
        <f>SUM(B8:M8)</f>
        <v>0</v>
      </c>
    </row>
    <row r="9" spans="1:14" x14ac:dyDescent="0.2">
      <c r="A9" s="52" t="s">
        <v>92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50">
        <f>SUM(B9:M9)</f>
        <v>0</v>
      </c>
    </row>
    <row r="10" spans="1:14" x14ac:dyDescent="0.2">
      <c r="A10" s="52" t="s">
        <v>72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50">
        <f>SUM(B10:M10)</f>
        <v>0</v>
      </c>
    </row>
    <row r="11" spans="1:14" x14ac:dyDescent="0.2">
      <c r="A11" s="52" t="s">
        <v>73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50">
        <f>SUM(B11:M11)</f>
        <v>0</v>
      </c>
    </row>
    <row r="12" spans="1:14" x14ac:dyDescent="0.2">
      <c r="A12" s="52" t="s">
        <v>74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50">
        <f>SUM(B12:M12)</f>
        <v>0</v>
      </c>
    </row>
    <row r="13" spans="1:14" x14ac:dyDescent="0.2">
      <c r="A13" s="52" t="s">
        <v>94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50">
        <f>SUM(B13:M13)</f>
        <v>0</v>
      </c>
    </row>
    <row r="14" spans="1:14" x14ac:dyDescent="0.2">
      <c r="A14" s="52" t="s">
        <v>95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50">
        <f>SUM(B14:M14)</f>
        <v>0</v>
      </c>
    </row>
    <row r="15" spans="1:14" x14ac:dyDescent="0.2">
      <c r="A15" s="52" t="s">
        <v>75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50">
        <f>SUM(B15:M15)</f>
        <v>0</v>
      </c>
    </row>
    <row r="16" spans="1:14" x14ac:dyDescent="0.2">
      <c r="A16" s="52" t="s">
        <v>66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50">
        <f>SUM(B16:M16)</f>
        <v>0</v>
      </c>
    </row>
    <row r="17" spans="1:14" x14ac:dyDescent="0.2">
      <c r="A17" s="53" t="s">
        <v>24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50">
        <f>SUM(B17:M17)</f>
        <v>0</v>
      </c>
    </row>
    <row r="18" spans="1:14" x14ac:dyDescent="0.2">
      <c r="A18" s="53" t="s">
        <v>24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50">
        <f>SUM(B18:M18)</f>
        <v>0</v>
      </c>
    </row>
    <row r="19" spans="1:14" x14ac:dyDescent="0.2">
      <c r="A19" s="53" t="s">
        <v>24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50">
        <f>SUM(B19:M19)</f>
        <v>0</v>
      </c>
    </row>
    <row r="20" spans="1:14" x14ac:dyDescent="0.2">
      <c r="A20" s="53" t="s">
        <v>24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50">
        <f>SUM(B20:M20)</f>
        <v>0</v>
      </c>
    </row>
    <row r="21" spans="1:14" x14ac:dyDescent="0.2">
      <c r="A21" s="53" t="s">
        <v>24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50">
        <f>SUM(B21:M21)</f>
        <v>0</v>
      </c>
    </row>
    <row r="22" spans="1:14" x14ac:dyDescent="0.2">
      <c r="A22" s="55" t="s">
        <v>91</v>
      </c>
      <c r="B22" s="56">
        <f t="shared" ref="B22:M22" si="0">SUM(B2:B21)</f>
        <v>0</v>
      </c>
      <c r="C22" s="56">
        <f t="shared" si="0"/>
        <v>0</v>
      </c>
      <c r="D22" s="56">
        <f t="shared" si="0"/>
        <v>0</v>
      </c>
      <c r="E22" s="56">
        <f t="shared" si="0"/>
        <v>0</v>
      </c>
      <c r="F22" s="56">
        <f t="shared" si="0"/>
        <v>0</v>
      </c>
      <c r="G22" s="56">
        <f t="shared" si="0"/>
        <v>0</v>
      </c>
      <c r="H22" s="56">
        <f t="shared" si="0"/>
        <v>0</v>
      </c>
      <c r="I22" s="56">
        <f t="shared" si="0"/>
        <v>0</v>
      </c>
      <c r="J22" s="56">
        <f t="shared" si="0"/>
        <v>0</v>
      </c>
      <c r="K22" s="56">
        <f t="shared" si="0"/>
        <v>0</v>
      </c>
      <c r="L22" s="56">
        <f t="shared" si="0"/>
        <v>0</v>
      </c>
      <c r="M22" s="56">
        <f t="shared" si="0"/>
        <v>0</v>
      </c>
      <c r="N22" s="57">
        <f>SUM(N2:N21)</f>
        <v>0</v>
      </c>
    </row>
    <row r="23" spans="1:14" x14ac:dyDescent="0.2">
      <c r="A23" s="55" t="s">
        <v>76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7">
        <f>SUM(B23:M23)</f>
        <v>0</v>
      </c>
    </row>
    <row r="24" spans="1:14" x14ac:dyDescent="0.2">
      <c r="A24" s="51" t="s">
        <v>90</v>
      </c>
      <c r="B24" s="54">
        <f>B23-B22</f>
        <v>0</v>
      </c>
      <c r="C24" s="54">
        <f t="shared" ref="C24:M24" si="1">C23-C22</f>
        <v>0</v>
      </c>
      <c r="D24" s="54">
        <f t="shared" si="1"/>
        <v>0</v>
      </c>
      <c r="E24" s="54">
        <f t="shared" si="1"/>
        <v>0</v>
      </c>
      <c r="F24" s="54">
        <f t="shared" si="1"/>
        <v>0</v>
      </c>
      <c r="G24" s="54">
        <f t="shared" si="1"/>
        <v>0</v>
      </c>
      <c r="H24" s="54">
        <f t="shared" si="1"/>
        <v>0</v>
      </c>
      <c r="I24" s="54">
        <f t="shared" si="1"/>
        <v>0</v>
      </c>
      <c r="J24" s="54">
        <f t="shared" si="1"/>
        <v>0</v>
      </c>
      <c r="K24" s="54">
        <f t="shared" si="1"/>
        <v>0</v>
      </c>
      <c r="L24" s="54">
        <f t="shared" si="1"/>
        <v>0</v>
      </c>
      <c r="M24" s="54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Camp Weekly Budget</vt:lpstr>
      <vt:lpstr>Start-Up Costs</vt:lpstr>
      <vt:lpstr>Operating Budget</vt:lpstr>
      <vt:lpstr>'Camp Weekly Budget'!Print_Area</vt:lpstr>
    </vt:vector>
  </TitlesOfParts>
  <Company>Department of State Development, Business and Innovation (DSDBI)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&amp; Loss Statement Template</dc:title>
  <dc:subject>Financial Management</dc:subject>
  <dc:creator>David Priestley</dc:creator>
  <cp:keywords>profit &amp; loss statement, profit &amp; loss statement template, profit &amp; loss, profit, loss</cp:keywords>
  <cp:lastModifiedBy>Asus X54C</cp:lastModifiedBy>
  <cp:lastPrinted>2015-07-23T18:04:25Z</cp:lastPrinted>
  <dcterms:created xsi:type="dcterms:W3CDTF">2008-10-14T04:14:55Z</dcterms:created>
  <dcterms:modified xsi:type="dcterms:W3CDTF">2015-07-23T19:25:36Z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676afb8a-244e-40ac-99c1-672c9f6f7507</vt:lpwstr>
  </property>
  <property fmtid="{D5CDD505-2E9C-101B-9397-08002B2CF9AE}" pid="3" name="DSDBI ClassificationCLASSIFICATION">
    <vt:lpwstr>UNCLASSIFIED</vt:lpwstr>
  </property>
  <property fmtid="{D5CDD505-2E9C-101B-9397-08002B2CF9AE}" pid="4" name="DSDBI ClassificationDLM FOR SEC-MARKINGS">
    <vt:lpwstr>NONE</vt:lpwstr>
  </property>
  <property fmtid="{D5CDD505-2E9C-101B-9397-08002B2CF9AE}" pid="5" name="Classification">
    <vt:lpwstr>UNCLASSIFIED
NONE
Emma Cameron</vt:lpwstr>
  </property>
</Properties>
</file>